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20" i="1"/>
  <c r="K20"/>
  <c r="AB20" s="1"/>
  <c r="K19"/>
  <c r="AA19" s="1"/>
  <c r="AA18"/>
  <c r="K18"/>
  <c r="AB18" s="1"/>
  <c r="AD18" l="1"/>
  <c r="AC18"/>
  <c r="AD20"/>
  <c r="AC20"/>
  <c r="AB19"/>
  <c r="AC19" l="1"/>
  <c r="AD19"/>
  <c r="AC21"/>
</calcChain>
</file>

<file path=xl/sharedStrings.xml><?xml version="1.0" encoding="utf-8"?>
<sst xmlns="http://schemas.openxmlformats.org/spreadsheetml/2006/main" count="80" uniqueCount="77">
  <si>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</si>
  <si>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</si>
  <si>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</si>
  <si>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</si>
  <si>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</si>
  <si>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</si>
  <si>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</si>
  <si>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</si>
  <si>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</si>
  <si>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</si>
  <si>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Выполнение радиологических исследований питьевой, природной и сточной воды в 2023 году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</si>
  <si>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</si>
  <si>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</si>
  <si>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</si>
  <si>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</si>
  <si>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</si>
  <si>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</si>
  <si>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</si>
  <si>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r>
      <rPr>
        <b/>
        <sz val="10"/>
        <rFont val="Times New Roman"/>
        <family val="1"/>
        <charset val="204"/>
      </rPr>
      <t>Источник № 1 "Цены текущих договоров _</t>
    </r>
    <r>
      <rPr>
        <b/>
        <u/>
        <sz val="10"/>
        <rFont val="Times New Roman"/>
        <family val="1"/>
        <charset val="204"/>
      </rPr>
      <t>2022</t>
    </r>
    <r>
      <rPr>
        <b/>
        <sz val="10"/>
        <rFont val="Times New Roman"/>
        <family val="1"/>
        <charset val="204"/>
      </rPr>
      <t>__ года"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</si>
  <si>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</si>
  <si>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</si>
  <si>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</si>
  <si>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</si>
  <si>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</si>
  <si>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</si>
  <si>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</si>
  <si>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</si>
  <si>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</si>
  <si>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</si>
  <si>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</si>
  <si>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</si>
  <si>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</si>
  <si>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</si>
  <si>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2*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</si>
  <si>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</si>
  <si>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</si>
  <si>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</si>
  <si>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</si>
  <si>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</si>
  <si>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</si>
  <si>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</si>
  <si>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</si>
  <si>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https://www.fbuzsamo.ru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</si>
  <si>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</si>
  <si>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</si>
  <si>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</si>
  <si>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</si>
  <si>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</si>
  <si>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</si>
  <si>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</si>
  <si>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</si>
  <si>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</si>
  <si>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</si>
  <si>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</si>
  <si>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</si>
  <si>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</si>
  <si>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</si>
  <si>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</si>
  <si>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</si>
  <si>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</si>
  <si>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</si>
  <si>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</si>
  <si>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Анализ радиационного контроля качества воды с определением объемной активности альфа- и бета- излучающих радионуклидов</t>
  </si>
  <si>
    <t>Анализ радиационного контроля качества воды с экспрессным измерением объемной активности радона</t>
  </si>
  <si>
    <t>Определение удельной активности гамма излучающих радионуклидов в нативных образцах</t>
  </si>
  <si>
    <t>Общая НМЦ договора установлена Заказчиком</t>
  </si>
  <si>
    <t>Приложения:</t>
  </si>
  <si>
    <t>Исполнитель:</t>
  </si>
  <si>
    <t>Таловыря Л.А.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</si>
  <si>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</si>
  <si>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</si>
  <si>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</si>
  <si>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</si>
  <si>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</si>
  <si>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</si>
  <si>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</si>
  <si>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2022 г. к уровню цен 2023 г.</t>
    </r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</si>
</sst>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</numFmts>
  <fonts count="18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7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62">
    <xf numFmtId="0" fontId="0" fillId="0" borderId="0" xfId="0"/>
    <xf numFmtId="14" fontId="3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7" fillId="0" borderId="4" xfId="0" applyFont="1" applyBorder="1" applyAlignment="1">
      <alignment horizontal="right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0" xfId="0" applyFont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7" fontId="16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7" fillId="0" borderId="2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14" fontId="3" fillId="0" borderId="7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чее"/>
      <sheetName val="ЗАКАЗЧИК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Тип плана"/>
      <sheetName val="Тип программы"/>
      <sheetName val="ФормаПроведения"/>
      <sheetName val="Э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buzsamo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MJ41"/>
  <sheetViews>
    <sheetView tabSelected="1" view="pageBreakPreview" zoomScale="60" zoomScaleNormal="75" workbookViewId="0">
      <selection activeCell="AB18" sqref="AB18:AB20"/>
    </sheetView>
  </sheetViews>
  <sheetFormatPr defaultColWidth="8.85546875" defaultRowHeight="12.75"/>
  <cols>
    <col min="1" max="1" width="4.42578125" style="15" customWidth="1"/>
    <col min="2" max="2" width="10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4.7109375" style="15" customWidth="1"/>
    <col min="10" max="10" width="14.42578125" style="15" customWidth="1"/>
    <col min="11" max="11" width="27.5703125" style="15" customWidth="1"/>
    <col min="12" max="13" width="12.7109375" style="15" customWidth="1"/>
    <col min="14" max="21" width="12.7109375" style="15" hidden="1" customWidth="1"/>
    <col min="22" max="23" width="12.7109375" style="15" customWidth="1"/>
    <col min="24" max="26" width="12.7109375" style="15" hidden="1" customWidth="1"/>
    <col min="27" max="27" width="14.7109375" style="15" customWidth="1"/>
    <col min="28" max="28" width="12" style="15" customWidth="1"/>
    <col min="29" max="29" width="12.85546875" style="15" customWidth="1"/>
    <col min="30" max="30" width="14.28515625" style="15" customWidth="1"/>
    <col min="31" max="1024" width="8.85546875" style="15"/>
  </cols>
  <sheetData>
    <row r="1" spans="1:30" ht="15.75">
      <c r="V1" s="16"/>
      <c r="AA1" s="15" t="s">
        <v>0</v>
      </c>
    </row>
    <row r="2" spans="1:30" ht="15.75">
      <c r="V2" s="16"/>
      <c r="AA2" s="15" t="s">
        <v>1</v>
      </c>
    </row>
    <row r="3" spans="1:30" ht="15.75">
      <c r="V3" s="16"/>
      <c r="AA3" s="15" t="s">
        <v>2</v>
      </c>
    </row>
    <row r="4" spans="1:30" ht="16.5" customHeight="1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>
      <c r="C10" s="20" t="s">
        <v>9</v>
      </c>
      <c r="D10" s="21" t="s">
        <v>10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3"/>
    </row>
    <row r="11" spans="1:30" s="19" customFormat="1" ht="27" customHeight="1">
      <c r="C11" s="20" t="s">
        <v>11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45.75" customHeight="1">
      <c r="C12" s="20" t="s">
        <v>12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/>
    <row r="14" spans="1:30" ht="25.5" customHeight="1">
      <c r="A14" s="12" t="s">
        <v>13</v>
      </c>
      <c r="B14" s="12" t="s">
        <v>14</v>
      </c>
      <c r="C14" s="12" t="s">
        <v>15</v>
      </c>
      <c r="D14" s="12" t="s">
        <v>16</v>
      </c>
      <c r="E14" s="12" t="s">
        <v>17</v>
      </c>
      <c r="F14" s="12" t="s">
        <v>18</v>
      </c>
      <c r="G14" s="12"/>
      <c r="H14" s="12"/>
      <c r="I14" s="12"/>
      <c r="J14" s="11" t="s">
        <v>76</v>
      </c>
      <c r="K14" s="12" t="s">
        <v>19</v>
      </c>
      <c r="L14" s="10" t="s">
        <v>20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9" t="s">
        <v>21</v>
      </c>
      <c r="AB14" s="8" t="s">
        <v>22</v>
      </c>
      <c r="AC14" s="12" t="s">
        <v>23</v>
      </c>
      <c r="AD14" s="7" t="s">
        <v>24</v>
      </c>
    </row>
    <row r="15" spans="1:30" ht="28.5" customHeight="1">
      <c r="A15" s="12"/>
      <c r="B15" s="12"/>
      <c r="C15" s="12"/>
      <c r="D15" s="12"/>
      <c r="E15" s="12"/>
      <c r="F15" s="12" t="s">
        <v>25</v>
      </c>
      <c r="G15" s="12" t="s">
        <v>26</v>
      </c>
      <c r="H15" s="12" t="s">
        <v>27</v>
      </c>
      <c r="I15" s="12" t="s">
        <v>28</v>
      </c>
      <c r="J15" s="11"/>
      <c r="K15" s="11"/>
      <c r="L15" s="6" t="s">
        <v>29</v>
      </c>
      <c r="M15" s="6"/>
      <c r="N15" s="6"/>
      <c r="O15" s="6"/>
      <c r="P15" s="6"/>
      <c r="Q15" s="6" t="s">
        <v>30</v>
      </c>
      <c r="R15" s="6"/>
      <c r="S15" s="6"/>
      <c r="T15" s="6"/>
      <c r="U15" s="6"/>
      <c r="V15" s="12" t="s">
        <v>31</v>
      </c>
      <c r="W15" s="12"/>
      <c r="X15" s="12"/>
      <c r="Y15" s="12"/>
      <c r="Z15" s="12"/>
      <c r="AA15" s="9"/>
      <c r="AB15" s="8"/>
      <c r="AC15" s="8"/>
      <c r="AD15" s="7"/>
    </row>
    <row r="16" spans="1:30" ht="52.5" customHeight="1">
      <c r="A16" s="12"/>
      <c r="B16" s="12"/>
      <c r="C16" s="12"/>
      <c r="D16" s="12"/>
      <c r="E16" s="12"/>
      <c r="F16" s="12"/>
      <c r="G16" s="12"/>
      <c r="H16" s="12"/>
      <c r="I16" s="12"/>
      <c r="J16" s="11"/>
      <c r="K16" s="11"/>
      <c r="L16" s="24" t="s">
        <v>32</v>
      </c>
      <c r="M16" s="24" t="s">
        <v>33</v>
      </c>
      <c r="N16" s="24" t="s">
        <v>34</v>
      </c>
      <c r="O16" s="24" t="s">
        <v>35</v>
      </c>
      <c r="P16" s="24" t="s">
        <v>36</v>
      </c>
      <c r="Q16" s="24" t="s">
        <v>37</v>
      </c>
      <c r="R16" s="24" t="s">
        <v>38</v>
      </c>
      <c r="S16" s="24" t="s">
        <v>39</v>
      </c>
      <c r="T16" s="24" t="s">
        <v>40</v>
      </c>
      <c r="U16" s="24" t="s">
        <v>41</v>
      </c>
      <c r="V16" s="25" t="s">
        <v>42</v>
      </c>
      <c r="W16" s="24" t="s">
        <v>43</v>
      </c>
      <c r="X16" s="24" t="s">
        <v>44</v>
      </c>
      <c r="Y16" s="24" t="s">
        <v>45</v>
      </c>
      <c r="Z16" s="24" t="s">
        <v>46</v>
      </c>
      <c r="AA16" s="9"/>
      <c r="AB16" s="8"/>
      <c r="AC16" s="8"/>
      <c r="AD16" s="7"/>
    </row>
    <row r="17" spans="1:30" s="30" customFormat="1" ht="15.75" customHeight="1">
      <c r="A17" s="26">
        <v>1</v>
      </c>
      <c r="B17" s="27">
        <v>2</v>
      </c>
      <c r="C17" s="28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6" t="s">
        <v>47</v>
      </c>
      <c r="M17" s="26" t="s">
        <v>48</v>
      </c>
      <c r="N17" s="26" t="s">
        <v>49</v>
      </c>
      <c r="O17" s="26" t="s">
        <v>50</v>
      </c>
      <c r="P17" s="26" t="s">
        <v>51</v>
      </c>
      <c r="Q17" s="26" t="s">
        <v>52</v>
      </c>
      <c r="R17" s="26" t="s">
        <v>53</v>
      </c>
      <c r="S17" s="26" t="s">
        <v>54</v>
      </c>
      <c r="T17" s="26" t="s">
        <v>55</v>
      </c>
      <c r="U17" s="26" t="s">
        <v>56</v>
      </c>
      <c r="V17" s="26" t="s">
        <v>57</v>
      </c>
      <c r="W17" s="26" t="s">
        <v>58</v>
      </c>
      <c r="X17" s="26" t="s">
        <v>59</v>
      </c>
      <c r="Y17" s="26" t="s">
        <v>60</v>
      </c>
      <c r="Z17" s="26" t="s">
        <v>61</v>
      </c>
      <c r="AA17" s="29">
        <v>13</v>
      </c>
      <c r="AB17" s="29">
        <v>14</v>
      </c>
      <c r="AC17" s="29">
        <v>15</v>
      </c>
      <c r="AD17" s="29">
        <v>16</v>
      </c>
    </row>
    <row r="18" spans="1:30" ht="34.5" customHeight="1">
      <c r="A18" s="31">
        <v>1</v>
      </c>
      <c r="B18" s="32"/>
      <c r="C18" s="33" t="s">
        <v>62</v>
      </c>
      <c r="D18" s="34"/>
      <c r="E18" s="35">
        <v>44</v>
      </c>
      <c r="F18" s="36">
        <v>2900</v>
      </c>
      <c r="G18" s="5">
        <v>148</v>
      </c>
      <c r="H18" s="4">
        <v>44634</v>
      </c>
      <c r="I18" s="4"/>
      <c r="J18" s="34">
        <v>1.04</v>
      </c>
      <c r="K18" s="35">
        <f>F18*J18</f>
        <v>3016</v>
      </c>
      <c r="L18" s="37">
        <v>3000</v>
      </c>
      <c r="M18" s="37"/>
      <c r="N18" s="37"/>
      <c r="O18" s="37"/>
      <c r="P18" s="38"/>
      <c r="Q18" s="38"/>
      <c r="R18" s="38"/>
      <c r="S18" s="38"/>
      <c r="T18" s="38"/>
      <c r="U18" s="38"/>
      <c r="V18" s="38">
        <v>6136.01</v>
      </c>
      <c r="W18" s="38"/>
      <c r="X18" s="38"/>
      <c r="Y18" s="38"/>
      <c r="Z18" s="38"/>
      <c r="AA18" s="39">
        <f>COUNTIF(K18:Z18,"&gt;0")</f>
        <v>3</v>
      </c>
      <c r="AB18" s="40">
        <f>CEILING(SUM(K18:Z18)/COUNTIF(K18:Z18,"&gt;0"),0.01)</f>
        <v>4050.67</v>
      </c>
      <c r="AC18" s="40">
        <f>AB18*E18</f>
        <v>178229.48</v>
      </c>
      <c r="AD18" s="39">
        <f>STDEV(K18:Z18)/AB18*100</f>
        <v>44.584602907028128</v>
      </c>
    </row>
    <row r="19" spans="1:30" ht="34.5" customHeight="1">
      <c r="A19" s="31">
        <v>2</v>
      </c>
      <c r="B19" s="32"/>
      <c r="C19" s="33" t="s">
        <v>63</v>
      </c>
      <c r="D19" s="34"/>
      <c r="E19" s="35">
        <v>27</v>
      </c>
      <c r="F19" s="36">
        <v>1800</v>
      </c>
      <c r="G19" s="5"/>
      <c r="H19" s="4"/>
      <c r="I19" s="4"/>
      <c r="J19" s="34">
        <v>1.04</v>
      </c>
      <c r="K19" s="35">
        <f>F19*J19</f>
        <v>1872</v>
      </c>
      <c r="L19" s="37">
        <v>2400</v>
      </c>
      <c r="M19" s="37"/>
      <c r="N19" s="37"/>
      <c r="O19" s="37"/>
      <c r="P19" s="38"/>
      <c r="Q19" s="38"/>
      <c r="R19" s="38"/>
      <c r="S19" s="38"/>
      <c r="T19" s="38"/>
      <c r="U19" s="38"/>
      <c r="V19" s="38">
        <v>1843.23</v>
      </c>
      <c r="W19" s="38"/>
      <c r="X19" s="38"/>
      <c r="Y19" s="38"/>
      <c r="Z19" s="38"/>
      <c r="AA19" s="39">
        <f>COUNTIF(K19:Z19,"&gt;0")</f>
        <v>3</v>
      </c>
      <c r="AB19" s="40">
        <f>CEILING(SUM(K19:Z19)/COUNTIF(K19:Z19,"&gt;0"),0.01)</f>
        <v>2038.41</v>
      </c>
      <c r="AC19" s="40">
        <f>AB19*E19</f>
        <v>55037.07</v>
      </c>
      <c r="AD19" s="39">
        <f>STDEV(K19:Z19)/AB19*100</f>
        <v>15.378474087826877</v>
      </c>
    </row>
    <row r="20" spans="1:30" ht="34.5" customHeight="1">
      <c r="A20" s="31">
        <v>3</v>
      </c>
      <c r="B20" s="32"/>
      <c r="C20" s="33" t="s">
        <v>64</v>
      </c>
      <c r="D20" s="34"/>
      <c r="E20" s="35">
        <v>9</v>
      </c>
      <c r="F20" s="36">
        <v>1800</v>
      </c>
      <c r="G20" s="5"/>
      <c r="H20" s="4"/>
      <c r="I20" s="4"/>
      <c r="J20" s="34">
        <v>1.04</v>
      </c>
      <c r="K20" s="35">
        <f>F20*J20</f>
        <v>1872</v>
      </c>
      <c r="L20" s="37">
        <v>2300</v>
      </c>
      <c r="M20" s="37"/>
      <c r="N20" s="37"/>
      <c r="O20" s="37"/>
      <c r="P20" s="38"/>
      <c r="Q20" s="38"/>
      <c r="R20" s="38"/>
      <c r="S20" s="38"/>
      <c r="T20" s="38"/>
      <c r="U20" s="38"/>
      <c r="V20" s="38">
        <v>5262.9</v>
      </c>
      <c r="W20" s="38"/>
      <c r="X20" s="38"/>
      <c r="Y20" s="38"/>
      <c r="Z20" s="38"/>
      <c r="AA20" s="39">
        <f>COUNTIF(K20:Z20,"&gt;0")</f>
        <v>3</v>
      </c>
      <c r="AB20" s="40">
        <f>CEILING(SUM(K20:Z20)/COUNTIF(K20:Z20,"&gt;0"),0.01)</f>
        <v>3144.9700000000003</v>
      </c>
      <c r="AC20" s="40">
        <f>AB20*E20</f>
        <v>28304.730000000003</v>
      </c>
      <c r="AD20" s="39">
        <f>STDEV(K20:Z20)/AB20*100</f>
        <v>58.716804833200634</v>
      </c>
    </row>
    <row r="21" spans="1:30" ht="24" customHeight="1">
      <c r="A21" s="41"/>
      <c r="B21" s="42"/>
      <c r="C21" s="3" t="s">
        <v>65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4"/>
      <c r="AC21" s="44">
        <f>SUM(AC18:AC20)</f>
        <v>261571.28000000003</v>
      </c>
      <c r="AD21" s="45"/>
    </row>
    <row r="22" spans="1:30" ht="13.5" customHeight="1"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7"/>
    </row>
    <row r="23" spans="1:30" s="48" customFormat="1" ht="13.5" customHeight="1">
      <c r="C23" s="48" t="s">
        <v>66</v>
      </c>
    </row>
    <row r="24" spans="1:30" s="48" customFormat="1" ht="15" customHeight="1">
      <c r="C24" s="49"/>
    </row>
    <row r="25" spans="1:30" s="48" customFormat="1" ht="15" customHeight="1">
      <c r="C25" s="49"/>
    </row>
    <row r="26" spans="1:30" s="48" customFormat="1" ht="15" customHeight="1">
      <c r="C26" s="49"/>
    </row>
    <row r="27" spans="1:30" ht="13.5" customHeight="1">
      <c r="L27" s="50"/>
    </row>
    <row r="28" spans="1:30" s="51" customFormat="1" ht="13.5" customHeight="1">
      <c r="C28" s="52" t="s">
        <v>67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30" s="51" customFormat="1" ht="13.5" customHeight="1"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30" s="51" customFormat="1" ht="13.5" customHeight="1">
      <c r="C30" s="53"/>
      <c r="D30" s="54"/>
      <c r="E30" s="54"/>
      <c r="F30" s="2"/>
      <c r="G30" s="2"/>
      <c r="H30" s="2"/>
      <c r="I30" s="2"/>
      <c r="J30" s="2"/>
      <c r="K30" s="55"/>
      <c r="L30" s="2"/>
      <c r="M30" s="2"/>
      <c r="N30" s="2"/>
      <c r="O30" s="56"/>
      <c r="P30" s="56"/>
      <c r="Q30" s="15"/>
      <c r="R30" s="15"/>
      <c r="S30" s="15"/>
      <c r="T30" s="15"/>
      <c r="U30" s="15"/>
      <c r="V30" s="1" t="s">
        <v>68</v>
      </c>
      <c r="W30" s="1"/>
      <c r="X30" s="1"/>
      <c r="Y30" s="1"/>
      <c r="Z30" s="1"/>
      <c r="AA30" s="1"/>
      <c r="AB30" s="1"/>
      <c r="AC30" s="57"/>
    </row>
    <row r="31" spans="1:30" s="51" customFormat="1" ht="13.5" customHeight="1">
      <c r="C31" s="58" t="s">
        <v>69</v>
      </c>
      <c r="D31" s="54"/>
      <c r="E31" s="54"/>
      <c r="F31" s="60" t="s">
        <v>70</v>
      </c>
      <c r="G31" s="60"/>
      <c r="H31" s="60"/>
      <c r="I31" s="60"/>
      <c r="J31" s="60"/>
      <c r="K31" s="15"/>
      <c r="L31" s="61" t="s">
        <v>71</v>
      </c>
      <c r="M31" s="61"/>
      <c r="N31" s="61"/>
      <c r="O31" s="56"/>
      <c r="P31" s="56"/>
      <c r="Q31" s="15"/>
      <c r="R31" s="15"/>
      <c r="S31" s="15"/>
      <c r="T31" s="15"/>
      <c r="U31" s="15"/>
      <c r="V31" s="60"/>
      <c r="W31" s="60"/>
      <c r="X31" s="60"/>
      <c r="Y31" s="60"/>
      <c r="Z31" s="60"/>
      <c r="AA31" s="60"/>
      <c r="AB31" s="60"/>
    </row>
    <row r="32" spans="1:30" ht="13.5" customHeight="1">
      <c r="C32" s="59"/>
    </row>
    <row r="33" spans="3:30" ht="13.5" customHeight="1">
      <c r="C33" s="52" t="s">
        <v>72</v>
      </c>
    </row>
    <row r="34" spans="3:30" ht="13.5" customHeight="1"/>
    <row r="35" spans="3:30">
      <c r="C35" s="53"/>
      <c r="D35" s="54"/>
      <c r="E35" s="54"/>
      <c r="F35" s="2" t="s">
        <v>73</v>
      </c>
      <c r="G35" s="2"/>
      <c r="H35" s="2"/>
      <c r="I35" s="2"/>
      <c r="J35" s="2"/>
      <c r="K35" s="55"/>
      <c r="L35" s="2"/>
      <c r="M35" s="2"/>
      <c r="N35" s="2"/>
      <c r="O35" s="56"/>
      <c r="P35" s="56"/>
      <c r="V35" s="1" t="s">
        <v>74</v>
      </c>
      <c r="W35" s="1"/>
      <c r="X35" s="1"/>
      <c r="Y35" s="1"/>
      <c r="Z35" s="1"/>
      <c r="AA35" s="1"/>
      <c r="AB35" s="1"/>
    </row>
    <row r="36" spans="3:30">
      <c r="C36" s="58" t="s">
        <v>69</v>
      </c>
      <c r="D36" s="54"/>
      <c r="E36" s="54"/>
      <c r="F36" s="60" t="s">
        <v>70</v>
      </c>
      <c r="G36" s="60"/>
      <c r="H36" s="60"/>
      <c r="I36" s="60"/>
      <c r="J36" s="60"/>
      <c r="L36" s="61" t="s">
        <v>71</v>
      </c>
      <c r="M36" s="61"/>
      <c r="N36" s="61"/>
      <c r="O36" s="56"/>
      <c r="P36" s="56"/>
      <c r="V36" s="60"/>
      <c r="W36" s="60"/>
      <c r="X36" s="60"/>
      <c r="Y36" s="60"/>
      <c r="Z36" s="60"/>
      <c r="AA36" s="60"/>
      <c r="AB36" s="60"/>
    </row>
    <row r="39" spans="3:30">
      <c r="C39" s="52" t="s">
        <v>75</v>
      </c>
    </row>
    <row r="41" spans="3:30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</sheetData>
  <mergeCells count="44">
    <mergeCell ref="F36:J36"/>
    <mergeCell ref="L36:N36"/>
    <mergeCell ref="V36:AB36"/>
    <mergeCell ref="C41:AD41"/>
    <mergeCell ref="V30:AB30"/>
    <mergeCell ref="F31:J31"/>
    <mergeCell ref="L31:N31"/>
    <mergeCell ref="V31:AB31"/>
    <mergeCell ref="F35:J35"/>
    <mergeCell ref="L35:N35"/>
    <mergeCell ref="V35:AB35"/>
    <mergeCell ref="G18:G20"/>
    <mergeCell ref="H18:H20"/>
    <mergeCell ref="I18:I20"/>
    <mergeCell ref="C21:M21"/>
    <mergeCell ref="F30:J30"/>
    <mergeCell ref="L30:N30"/>
    <mergeCell ref="AD14:AD16"/>
    <mergeCell ref="F15:F16"/>
    <mergeCell ref="G15:G16"/>
    <mergeCell ref="H15:H16"/>
    <mergeCell ref="I15:I16"/>
    <mergeCell ref="L15:P15"/>
    <mergeCell ref="Q15:U15"/>
    <mergeCell ref="V15:Z15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hyperlinks>
    <hyperlink ref="V16" r:id="rId1"/>
  </hyperlinks>
  <pageMargins left="0.23611111111111099" right="0" top="0.39374999999999999" bottom="0.39374999999999999" header="0.511811023622047" footer="0.511811023622047"/>
  <pageSetup paperSize="8" scale="53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17</cp:revision>
  <cp:lastPrinted>2022-02-03T14:00:11Z</cp:lastPrinted>
  <dcterms:created xsi:type="dcterms:W3CDTF">1996-10-08T23:32:33Z</dcterms:created>
  <dcterms:modified xsi:type="dcterms:W3CDTF">2023-04-18T10:22:52Z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